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1" activeTab="0"/>
  </bookViews>
  <sheets>
    <sheet name="Fiche" sheetId="1" r:id="rId1"/>
    <sheet name="Fiche Vierge" sheetId="2" r:id="rId2"/>
    <sheet name="Données" sheetId="3" r:id="rId3"/>
    <sheet name="Historique" sheetId="4" r:id="rId4"/>
  </sheets>
  <definedNames/>
  <calcPr fullCalcOnLoad="1"/>
</workbook>
</file>

<file path=xl/sharedStrings.xml><?xml version="1.0" encoding="utf-8"?>
<sst xmlns="http://schemas.openxmlformats.org/spreadsheetml/2006/main" count="86" uniqueCount="55">
  <si>
    <t>Fiche de pesée et centrage DR400-180 F-GTPX</t>
  </si>
  <si>
    <t>Bras de levier</t>
  </si>
  <si>
    <t>Masse</t>
  </si>
  <si>
    <t>Moment</t>
  </si>
  <si>
    <t>Masse à vide</t>
  </si>
  <si>
    <t>Carburant principal</t>
  </si>
  <si>
    <t>Carburant voilure</t>
  </si>
  <si>
    <t>Pilote et passager avant</t>
  </si>
  <si>
    <t>Passagers arrières</t>
  </si>
  <si>
    <t>Bagages</t>
  </si>
  <si>
    <t>TOTAUX Décollage</t>
  </si>
  <si>
    <t>TOTAUX Atterrissage</t>
  </si>
  <si>
    <t>TOTAUX Reserv voilure vide</t>
  </si>
  <si>
    <t>TOTAUX Réserv principal vide</t>
  </si>
  <si>
    <t>TOTAUX Réservoirs vides</t>
  </si>
  <si>
    <t>Carburant en L : voilure</t>
  </si>
  <si>
    <t>Carburant total</t>
  </si>
  <si>
    <t>Carburant en L : principal</t>
  </si>
  <si>
    <t>Carburant utilisable</t>
  </si>
  <si>
    <t>Autonomie (sans réserve !)</t>
  </si>
  <si>
    <t>Temps de vol prévu</t>
  </si>
  <si>
    <t>Consommation prévue</t>
  </si>
  <si>
    <t>Date</t>
  </si>
  <si>
    <t>Consommation horaire</t>
  </si>
  <si>
    <t>MTOW</t>
  </si>
  <si>
    <t>MLW</t>
  </si>
  <si>
    <t>Instructions : Remplir les cases en jaune. Les masses totales, moments et bras de leviers sont automatiquement mis à jour. Le graphique de limites de centrage se met également à jour de façon automatique. L'ensemble des points doivent rester dans l'enveloppe bleue (ou orange en cat U). La masse à l'atterrissage (point jaune) doit être en dessous de la masse maximale à l'atterrissage (MLW – ligne violette).</t>
  </si>
  <si>
    <r>
      <t xml:space="preserve">Ce document est diffusé en l'état et sans aucunes garanties sous les termes de la licence </t>
    </r>
    <r>
      <rPr>
        <sz val="10"/>
        <color indexed="12"/>
        <rFont val="Arial"/>
        <family val="2"/>
      </rPr>
      <t>Creative Commons BY-SA 3.0</t>
    </r>
    <r>
      <rPr>
        <sz val="10"/>
        <rFont val="Arial"/>
        <family val="2"/>
      </rPr>
      <t xml:space="preserve">. L'auteur décline toute responsabilité quand à l'usage qui sera fait de ce document. Pour toute question/remarque/suggestion, vous pouvez contacter l'auteur au mail suivant : </t>
    </r>
    <r>
      <rPr>
        <sz val="10"/>
        <color indexed="12"/>
        <rFont val="Arial"/>
        <family val="2"/>
      </rPr>
      <t>clement.vermot@gmail.com</t>
    </r>
    <r>
      <rPr>
        <sz val="10"/>
        <rFont val="Arial"/>
        <family val="2"/>
      </rPr>
      <t xml:space="preserve"> - Version 1.1 du 31/03/2011 – Vous pouvez trouver le document original à l'adresse suivante : </t>
    </r>
    <r>
      <rPr>
        <sz val="10"/>
        <color indexed="12"/>
        <rFont val="Arial"/>
        <family val="2"/>
      </rPr>
      <t>http://dreamofflying.wordpress.com</t>
    </r>
  </si>
  <si>
    <t>kg</t>
  </si>
  <si>
    <t>m.kg</t>
  </si>
  <si>
    <t>m</t>
  </si>
  <si>
    <t>L</t>
  </si>
  <si>
    <t>h</t>
  </si>
  <si>
    <t>Limites de centrage</t>
  </si>
  <si>
    <t>Etiquettes</t>
  </si>
  <si>
    <t>Masse cat N</t>
  </si>
  <si>
    <t>Masse cat U</t>
  </si>
  <si>
    <t>CAT N</t>
  </si>
  <si>
    <t>CAT U</t>
  </si>
  <si>
    <t>Masse (kg)</t>
  </si>
  <si>
    <t>Bras de levier (m.kg)</t>
  </si>
  <si>
    <t>Décollage</t>
  </si>
  <si>
    <t>Atterrissage</t>
  </si>
  <si>
    <t>Réservoir voilure vide</t>
  </si>
  <si>
    <t>MLV</t>
  </si>
  <si>
    <t>Réservoir principal vide</t>
  </si>
  <si>
    <t>Réservoirs vides</t>
  </si>
  <si>
    <t>Délestage</t>
  </si>
  <si>
    <t>Version</t>
  </si>
  <si>
    <t>Commentaire</t>
  </si>
  <si>
    <t>1.0</t>
  </si>
  <si>
    <t>Version initiale</t>
  </si>
  <si>
    <t>1.1</t>
  </si>
  <si>
    <t>Ajout de la fiche vierge</t>
  </si>
  <si>
    <t>Modifications cosmétiques dans la fiche vierge</t>
  </si>
</sst>
</file>

<file path=xl/styles.xml><?xml version="1.0" encoding="utf-8"?>
<styleSheet xmlns="http://schemas.openxmlformats.org/spreadsheetml/2006/main">
  <numFmts count="11">
    <numFmt numFmtId="164" formatCode="GENERAL"/>
    <numFmt numFmtId="165" formatCode="#,##0.00\ [$m-40C];\-#,##0.00\ [$m-40C]"/>
    <numFmt numFmtId="166" formatCode="#,##0\ [$kg-40C]"/>
    <numFmt numFmtId="167" formatCode="#,##0\ [$m.kg-40C]"/>
    <numFmt numFmtId="168" formatCode="#,##0.000\ [$m-40C];\-#,##0.000\ [$m-40C]"/>
    <numFmt numFmtId="169" formatCode="#,##0\ [$L-40C]"/>
    <numFmt numFmtId="170" formatCode="HH\hMM"/>
    <numFmt numFmtId="171" formatCode="MM/DD/YY"/>
    <numFmt numFmtId="172" formatCode="#,##0\ [$L/h-40C]"/>
    <numFmt numFmtId="173" formatCode="@"/>
    <numFmt numFmtId="174" formatCode="DD/MM/YY"/>
  </numFmts>
  <fonts count="7">
    <font>
      <sz val="10"/>
      <name val="Arial"/>
      <family val="2"/>
    </font>
    <font>
      <b/>
      <sz val="16"/>
      <name val="Arial"/>
      <family val="2"/>
    </font>
    <font>
      <b/>
      <sz val="10"/>
      <name val="Arial"/>
      <family val="2"/>
    </font>
    <font>
      <sz val="10"/>
      <color indexed="12"/>
      <name val="Arial"/>
      <family val="2"/>
    </font>
    <font>
      <sz val="13"/>
      <name val="Arial"/>
      <family val="2"/>
    </font>
    <font>
      <sz val="8"/>
      <name val="Arial"/>
      <family val="2"/>
    </font>
    <font>
      <sz val="9"/>
      <name val="Arial"/>
      <family val="2"/>
    </font>
  </fonts>
  <fills count="5">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Font="0" applyBorder="0" applyAlignment="0" applyProtection="0"/>
  </cellStyleXfs>
  <cellXfs count="60">
    <xf numFmtId="164" fontId="0" fillId="0" borderId="0" xfId="0" applyAlignment="1">
      <alignment/>
    </xf>
    <xf numFmtId="164" fontId="1" fillId="0" borderId="0" xfId="0" applyFont="1" applyAlignment="1">
      <alignment horizontal="center"/>
    </xf>
    <xf numFmtId="164" fontId="0" fillId="0" borderId="1" xfId="0" applyFont="1" applyBorder="1" applyAlignment="1">
      <alignment/>
    </xf>
    <xf numFmtId="164" fontId="0" fillId="0" borderId="2" xfId="0" applyFont="1" applyBorder="1" applyAlignment="1">
      <alignment/>
    </xf>
    <xf numFmtId="164" fontId="0" fillId="0" borderId="3" xfId="0" applyFont="1" applyBorder="1" applyAlignment="1">
      <alignment/>
    </xf>
    <xf numFmtId="164" fontId="0" fillId="0" borderId="4" xfId="0" applyFont="1" applyBorder="1" applyAlignment="1">
      <alignment/>
    </xf>
    <xf numFmtId="165" fontId="0" fillId="0" borderId="5" xfId="0" applyNumberFormat="1" applyBorder="1" applyAlignment="1">
      <alignment/>
    </xf>
    <xf numFmtId="166" fontId="0" fillId="0" borderId="6" xfId="0" applyNumberFormat="1" applyBorder="1" applyAlignment="1">
      <alignment/>
    </xf>
    <xf numFmtId="167" fontId="0" fillId="0" borderId="7" xfId="0" applyNumberFormat="1" applyBorder="1" applyAlignment="1">
      <alignment/>
    </xf>
    <xf numFmtId="164" fontId="0" fillId="0" borderId="8" xfId="0" applyFont="1" applyBorder="1" applyAlignment="1">
      <alignment/>
    </xf>
    <xf numFmtId="166" fontId="0" fillId="3" borderId="6" xfId="0" applyNumberFormat="1" applyFill="1" applyBorder="1" applyAlignment="1" applyProtection="1">
      <alignment/>
      <protection locked="0"/>
    </xf>
    <xf numFmtId="168" fontId="2" fillId="0" borderId="9" xfId="0" applyNumberFormat="1" applyFont="1" applyBorder="1" applyAlignment="1">
      <alignment/>
    </xf>
    <xf numFmtId="166" fontId="2" fillId="0" borderId="10" xfId="0" applyNumberFormat="1" applyFont="1" applyBorder="1" applyAlignment="1">
      <alignment/>
    </xf>
    <xf numFmtId="167" fontId="2" fillId="0" borderId="11" xfId="0" applyNumberFormat="1" applyFont="1" applyBorder="1" applyAlignment="1">
      <alignment/>
    </xf>
    <xf numFmtId="168" fontId="2" fillId="0" borderId="5" xfId="0" applyNumberFormat="1" applyFont="1" applyBorder="1" applyAlignment="1">
      <alignment/>
    </xf>
    <xf numFmtId="166" fontId="2" fillId="0" borderId="6" xfId="0" applyNumberFormat="1" applyFont="1" applyBorder="1" applyAlignment="1">
      <alignment/>
    </xf>
    <xf numFmtId="167" fontId="2" fillId="0" borderId="7" xfId="0" applyNumberFormat="1" applyFont="1" applyBorder="1" applyAlignment="1">
      <alignment/>
    </xf>
    <xf numFmtId="164" fontId="0" fillId="0" borderId="12" xfId="0" applyFont="1" applyBorder="1" applyAlignment="1">
      <alignment/>
    </xf>
    <xf numFmtId="168" fontId="2" fillId="0" borderId="13" xfId="0" applyNumberFormat="1" applyFont="1" applyBorder="1" applyAlignment="1">
      <alignment/>
    </xf>
    <xf numFmtId="166" fontId="2" fillId="0" borderId="14" xfId="0" applyNumberFormat="1" applyFont="1" applyBorder="1" applyAlignment="1">
      <alignment/>
    </xf>
    <xf numFmtId="167" fontId="2" fillId="0" borderId="15" xfId="0" applyNumberFormat="1" applyFont="1" applyBorder="1" applyAlignment="1">
      <alignment/>
    </xf>
    <xf numFmtId="169" fontId="0" fillId="3" borderId="0" xfId="0" applyNumberFormat="1" applyFill="1" applyAlignment="1" applyProtection="1">
      <alignment/>
      <protection locked="0"/>
    </xf>
    <xf numFmtId="169" fontId="0" fillId="0" borderId="0" xfId="0" applyNumberFormat="1" applyAlignment="1">
      <alignment horizontal="right"/>
    </xf>
    <xf numFmtId="169" fontId="0" fillId="0" borderId="0" xfId="0" applyNumberFormat="1" applyAlignment="1">
      <alignment/>
    </xf>
    <xf numFmtId="170" fontId="0" fillId="0" borderId="0" xfId="0" applyNumberFormat="1" applyAlignment="1">
      <alignment/>
    </xf>
    <xf numFmtId="170" fontId="0" fillId="3" borderId="0" xfId="0" applyNumberFormat="1" applyFill="1" applyAlignment="1" applyProtection="1">
      <alignment/>
      <protection locked="0"/>
    </xf>
    <xf numFmtId="169" fontId="0" fillId="0" borderId="0" xfId="0" applyNumberFormat="1" applyFont="1" applyAlignment="1">
      <alignment/>
    </xf>
    <xf numFmtId="171" fontId="0" fillId="0" borderId="0" xfId="0" applyAlignment="1">
      <alignment/>
    </xf>
    <xf numFmtId="172" fontId="0" fillId="0" borderId="0" xfId="0" applyNumberFormat="1" applyAlignment="1">
      <alignment/>
    </xf>
    <xf numFmtId="166" fontId="0" fillId="0" borderId="0" xfId="0" applyNumberFormat="1" applyAlignment="1">
      <alignment/>
    </xf>
    <xf numFmtId="164" fontId="0" fillId="0" borderId="0" xfId="0" applyFont="1" applyAlignment="1">
      <alignment vertical="top" wrapText="1"/>
    </xf>
    <xf numFmtId="164" fontId="0" fillId="0" borderId="0" xfId="0" applyFont="1" applyAlignment="1">
      <alignment wrapText="1"/>
    </xf>
    <xf numFmtId="164" fontId="0" fillId="0" borderId="4" xfId="0" applyBorder="1" applyAlignment="1">
      <alignment/>
    </xf>
    <xf numFmtId="168" fontId="0" fillId="0" borderId="5" xfId="0" applyNumberFormat="1" applyBorder="1" applyAlignment="1">
      <alignment/>
    </xf>
    <xf numFmtId="166" fontId="0" fillId="0" borderId="6" xfId="0" applyNumberFormat="1" applyBorder="1" applyAlignment="1">
      <alignment horizontal="right"/>
    </xf>
    <xf numFmtId="167" fontId="0" fillId="0" borderId="7" xfId="0" applyNumberFormat="1" applyBorder="1" applyAlignment="1">
      <alignment horizontal="right"/>
    </xf>
    <xf numFmtId="164" fontId="0" fillId="0" borderId="8" xfId="0" applyBorder="1" applyAlignment="1">
      <alignment/>
    </xf>
    <xf numFmtId="166" fontId="0" fillId="4" borderId="6" xfId="0" applyNumberFormat="1" applyFont="1" applyFill="1" applyBorder="1" applyAlignment="1" applyProtection="1">
      <alignment horizontal="right"/>
      <protection locked="0"/>
    </xf>
    <xf numFmtId="168" fontId="2" fillId="0" borderId="9" xfId="0" applyNumberFormat="1" applyFont="1" applyBorder="1" applyAlignment="1">
      <alignment horizontal="right"/>
    </xf>
    <xf numFmtId="166" fontId="2" fillId="0" borderId="10" xfId="0" applyNumberFormat="1" applyFont="1" applyBorder="1" applyAlignment="1">
      <alignment horizontal="right"/>
    </xf>
    <xf numFmtId="167" fontId="2" fillId="0" borderId="11" xfId="0" applyNumberFormat="1" applyFont="1" applyBorder="1" applyAlignment="1">
      <alignment horizontal="right"/>
    </xf>
    <xf numFmtId="168" fontId="2" fillId="0" borderId="5" xfId="0" applyNumberFormat="1" applyFont="1" applyBorder="1" applyAlignment="1">
      <alignment horizontal="right"/>
    </xf>
    <xf numFmtId="166" fontId="2" fillId="0" borderId="6" xfId="0" applyNumberFormat="1" applyFont="1" applyBorder="1" applyAlignment="1">
      <alignment horizontal="right"/>
    </xf>
    <xf numFmtId="167" fontId="2" fillId="0" borderId="7" xfId="0" applyNumberFormat="1" applyFont="1" applyBorder="1" applyAlignment="1">
      <alignment horizontal="right"/>
    </xf>
    <xf numFmtId="168" fontId="2" fillId="0" borderId="13" xfId="0" applyNumberFormat="1" applyFont="1" applyBorder="1" applyAlignment="1">
      <alignment horizontal="right"/>
    </xf>
    <xf numFmtId="166" fontId="2" fillId="0" borderId="14" xfId="0" applyNumberFormat="1" applyFont="1" applyBorder="1" applyAlignment="1">
      <alignment horizontal="right"/>
    </xf>
    <xf numFmtId="167" fontId="2" fillId="0" borderId="15" xfId="0" applyNumberFormat="1" applyFont="1" applyBorder="1" applyAlignment="1">
      <alignment horizontal="right"/>
    </xf>
    <xf numFmtId="164" fontId="0" fillId="0" borderId="0" xfId="0" applyFont="1" applyAlignment="1">
      <alignment/>
    </xf>
    <xf numFmtId="169" fontId="0" fillId="0" borderId="0" xfId="0" applyNumberFormat="1" applyFont="1" applyFill="1" applyAlignment="1" applyProtection="1">
      <alignment horizontal="right"/>
      <protection locked="0"/>
    </xf>
    <xf numFmtId="169" fontId="0" fillId="0" borderId="0" xfId="0" applyNumberFormat="1" applyFont="1" applyAlignment="1">
      <alignment horizontal="right"/>
    </xf>
    <xf numFmtId="170" fontId="0" fillId="0" borderId="0" xfId="0" applyNumberFormat="1" applyFill="1" applyAlignment="1">
      <alignment horizontal="right"/>
    </xf>
    <xf numFmtId="170" fontId="0" fillId="0" borderId="0" xfId="0" applyNumberFormat="1" applyFont="1" applyFill="1" applyAlignment="1" applyProtection="1">
      <alignment horizontal="right"/>
      <protection locked="0"/>
    </xf>
    <xf numFmtId="169" fontId="0" fillId="0" borderId="0" xfId="0" applyNumberFormat="1" applyFont="1" applyFill="1" applyAlignment="1">
      <alignment horizontal="right"/>
    </xf>
    <xf numFmtId="172" fontId="0" fillId="0" borderId="0" xfId="0" applyNumberFormat="1" applyFont="1" applyAlignment="1">
      <alignment/>
    </xf>
    <xf numFmtId="166" fontId="0" fillId="0" borderId="0" xfId="0" applyNumberFormat="1" applyFont="1" applyAlignment="1">
      <alignment/>
    </xf>
    <xf numFmtId="164" fontId="0" fillId="0" borderId="0" xfId="0" applyAlignment="1">
      <alignment vertical="top" wrapText="1"/>
    </xf>
    <xf numFmtId="164" fontId="0" fillId="0" borderId="0" xfId="0" applyAlignment="1" applyProtection="1">
      <alignment/>
      <protection/>
    </xf>
    <xf numFmtId="164" fontId="0" fillId="0" borderId="0" xfId="0" applyAlignment="1" applyProtection="1">
      <alignment wrapText="1"/>
      <protection/>
    </xf>
    <xf numFmtId="173" fontId="0" fillId="0" borderId="0" xfId="0" applyNumberFormat="1" applyFont="1" applyAlignment="1">
      <alignment/>
    </xf>
    <xf numFmtId="174"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Avertissement" xfId="20"/>
  </cellStyles>
  <dxfs count="1">
    <dxf>
      <fill>
        <patternFill patternType="solid">
          <fgColor rgb="FFFF420E"/>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4B1F6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Limites de centrage</a:t>
            </a:r>
          </a:p>
        </c:rich>
      </c:tx>
      <c:layout>
        <c:manualLayout>
          <c:xMode val="factor"/>
          <c:yMode val="factor"/>
          <c:x val="0.00675"/>
          <c:y val="-0.01825"/>
        </c:manualLayout>
      </c:layout>
      <c:spPr>
        <a:noFill/>
        <a:ln>
          <a:noFill/>
        </a:ln>
      </c:spPr>
    </c:title>
    <c:plotArea>
      <c:layout>
        <c:manualLayout>
          <c:xMode val="edge"/>
          <c:yMode val="edge"/>
          <c:x val="0.05125"/>
          <c:y val="0.04425"/>
          <c:w val="0.92975"/>
          <c:h val="0.947"/>
        </c:manualLayout>
      </c:layout>
      <c:scatterChart>
        <c:scatterStyle val="lineMarker"/>
        <c:varyColors val="0"/>
        <c:ser>
          <c:idx val="0"/>
          <c:order val="0"/>
          <c:tx>
            <c:strRef>
              <c:f>Données!$F$6</c:f>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xVal>
            <c:strRef>
              <c:f>Fiche!$B$9</c:f>
              <c:strCache/>
            </c:strRef>
          </c:xVal>
          <c:yVal>
            <c:numRef>
              <c:f>Fiche!$C$9</c:f>
              <c:numCache/>
            </c:numRef>
          </c:yVal>
          <c:smooth val="0"/>
        </c:ser>
        <c:ser>
          <c:idx val="1"/>
          <c:order val="1"/>
          <c:tx>
            <c:strRef>
              <c:f>Données!$F$7</c:f>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00"/>
              </a:solidFill>
              <a:ln>
                <a:solidFill>
                  <a:srgbClr val="FFFF00"/>
                </a:solidFill>
              </a:ln>
            </c:spPr>
          </c:marker>
          <c:xVal>
            <c:strRef>
              <c:f>Fiche!$B$10</c:f>
              <c:strCache/>
            </c:strRef>
          </c:xVal>
          <c:yVal>
            <c:numRef>
              <c:f>Fiche!$C$10</c:f>
              <c:numCache/>
            </c:numRef>
          </c:yVal>
          <c:smooth val="0"/>
        </c:ser>
        <c:ser>
          <c:idx val="2"/>
          <c:order val="2"/>
          <c:tx>
            <c:strRef>
              <c:f>Données!$F$9</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xVal>
            <c:strRef>
              <c:f>Fiche!$B$12</c:f>
              <c:strCache/>
            </c:strRef>
          </c:xVal>
          <c:yVal>
            <c:numRef>
              <c:f>Fiche!$C$12</c:f>
              <c:numCache/>
            </c:numRef>
          </c:yVal>
          <c:smooth val="0"/>
        </c:ser>
        <c:ser>
          <c:idx val="3"/>
          <c:order val="3"/>
          <c:tx>
            <c:strRef>
              <c:f>Données!$F$8</c:f>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00"/>
              </a:solidFill>
              <a:ln>
                <a:solidFill>
                  <a:srgbClr val="00FF00"/>
                </a:solidFill>
              </a:ln>
            </c:spPr>
          </c:marker>
          <c:xVal>
            <c:strRef>
              <c:f>Fiche!$B$11</c:f>
              <c:strCache/>
            </c:strRef>
          </c:xVal>
          <c:yVal>
            <c:numRef>
              <c:f>Fiche!$C$11</c:f>
              <c:numCache/>
            </c:numRef>
          </c:yVal>
          <c:smooth val="0"/>
        </c:ser>
        <c:ser>
          <c:idx val="4"/>
          <c:order val="4"/>
          <c:tx>
            <c:strRef>
              <c:f>Données!$F$10</c:f>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strRef>
              <c:f>Fiche!$B$13</c:f>
              <c:strCache/>
            </c:strRef>
          </c:xVal>
          <c:yVal>
            <c:numRef>
              <c:f>Fiche!$C$13</c:f>
              <c:numCache/>
            </c:numRef>
          </c:yVal>
          <c:smooth val="0"/>
        </c:ser>
        <c:ser>
          <c:idx val="5"/>
          <c:order val="5"/>
          <c:tx>
            <c:strRef>
              <c:f>Données!$F$12</c:f>
            </c:strRef>
          </c:tx>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Données!$C$9:$C$10</c:f>
              <c:numCache/>
            </c:numRef>
          </c:xVal>
          <c:yVal>
            <c:numRef>
              <c:f>Données!$B$9:$B$10</c:f>
              <c:numCache/>
            </c:numRef>
          </c:yVal>
          <c:smooth val="0"/>
        </c:ser>
        <c:ser>
          <c:idx val="6"/>
          <c:order val="6"/>
          <c:tx>
            <c:strRef>
              <c:f>Données!$F$11</c:f>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Fiche!$B$9:$B$13</c:f>
              <c:strCache/>
            </c:strRef>
          </c:xVal>
          <c:yVal>
            <c:numRef>
              <c:f>Fiche!$C$9:$C$13</c:f>
              <c:numCache/>
            </c:numRef>
          </c:yVal>
          <c:smooth val="0"/>
        </c:ser>
        <c:ser>
          <c:idx val="7"/>
          <c:order val="7"/>
          <c:tx>
            <c:strRef>
              <c:f>Données!$F$2</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Données!$C$3:$C$7</c:f>
              <c:numCache/>
            </c:numRef>
          </c:xVal>
          <c:yVal>
            <c:numRef>
              <c:f>Données!$A$3:$A$7</c:f>
              <c:numCache/>
            </c:numRef>
          </c:yVal>
          <c:smooth val="0"/>
        </c:ser>
        <c:ser>
          <c:idx val="8"/>
          <c:order val="8"/>
          <c:tx>
            <c:strRef>
              <c:f>Données!$F$3</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Données!$C$3:$C$7</c:f>
              <c:numCache/>
            </c:numRef>
          </c:xVal>
          <c:yVal>
            <c:numRef>
              <c:f>Données!$B$3:$B$7</c:f>
              <c:numCache/>
            </c:numRef>
          </c:yVal>
          <c:smooth val="0"/>
        </c:ser>
        <c:axId val="60097348"/>
        <c:axId val="4005221"/>
      </c:scatterChart>
      <c:valAx>
        <c:axId val="60097348"/>
        <c:scaling>
          <c:orientation val="minMax"/>
        </c:scaling>
        <c:axPos val="b"/>
        <c:title>
          <c:tx>
            <c:rich>
              <a:bodyPr vert="horz" rot="0" anchor="ctr"/>
              <a:lstStyle/>
              <a:p>
                <a:pPr algn="ctr">
                  <a:defRPr/>
                </a:pPr>
                <a:r>
                  <a:rPr lang="en-US" cap="none" sz="900" b="0" i="0" u="none" baseline="0">
                    <a:latin typeface="Arial"/>
                    <a:ea typeface="Arial"/>
                    <a:cs typeface="Arial"/>
                  </a:rPr>
                  <a:t>Bras de levier (m.kg)</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4005221"/>
        <c:crossesAt val="0"/>
        <c:crossBetween val="midCat"/>
        <c:dispUnits/>
      </c:valAx>
      <c:valAx>
        <c:axId val="4005221"/>
        <c:scaling>
          <c:orientation val="minMax"/>
          <c:max val="1150"/>
          <c:min val="600"/>
        </c:scaling>
        <c:axPos val="l"/>
        <c:title>
          <c:tx>
            <c:rich>
              <a:bodyPr vert="horz" rot="-5400000" anchor="ctr"/>
              <a:lstStyle/>
              <a:p>
                <a:pPr algn="ctr">
                  <a:defRPr/>
                </a:pPr>
                <a:r>
                  <a:rPr lang="en-US" cap="none" sz="900" b="0" i="0" u="none" baseline="0">
                    <a:latin typeface="Arial"/>
                    <a:ea typeface="Arial"/>
                    <a:cs typeface="Arial"/>
                  </a:rPr>
                  <a:t>Masse (kg)</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60097348"/>
        <c:crossesAt val="0"/>
        <c:crossBetween val="midCat"/>
        <c:dispUnits/>
      </c:valAx>
      <c:spPr>
        <a:noFill/>
        <a:ln w="3175">
          <a:solidFill>
            <a:srgbClr val="B3B3B3"/>
          </a:solidFill>
        </a:ln>
      </c:spPr>
    </c:plotArea>
    <c:legend>
      <c:legendPos val="r"/>
      <c:layout>
        <c:manualLayout>
          <c:xMode val="edge"/>
          <c:yMode val="edge"/>
          <c:x val="0.12975"/>
          <c:y val="0.032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span"/>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Limites de centrage</a:t>
            </a:r>
          </a:p>
        </c:rich>
      </c:tx>
      <c:layout>
        <c:manualLayout>
          <c:xMode val="factor"/>
          <c:yMode val="factor"/>
          <c:x val="0.007"/>
          <c:y val="-0.0185"/>
        </c:manualLayout>
      </c:layout>
      <c:spPr>
        <a:noFill/>
        <a:ln>
          <a:noFill/>
        </a:ln>
      </c:spPr>
    </c:title>
    <c:plotArea>
      <c:layout>
        <c:manualLayout>
          <c:xMode val="edge"/>
          <c:yMode val="edge"/>
          <c:x val="0.02975"/>
          <c:y val="0.0255"/>
          <c:w val="0.9585"/>
          <c:h val="0.97775"/>
        </c:manualLayout>
      </c:layout>
      <c:scatterChart>
        <c:scatterStyle val="lineMarker"/>
        <c:varyColors val="0"/>
        <c:ser>
          <c:idx val="0"/>
          <c:order val="0"/>
          <c:tx>
            <c:strRef>
              <c:f>Données!$F$12</c:f>
            </c:strRef>
          </c:tx>
          <c:spPr>
            <a:ln w="38100">
              <a:solidFill>
                <a:srgbClr val="4B1F6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Données!$C$9:$C$10</c:f>
              <c:numCache/>
            </c:numRef>
          </c:xVal>
          <c:yVal>
            <c:numRef>
              <c:f>Données!$B$9:$B$10</c:f>
              <c:numCache/>
            </c:numRef>
          </c:yVal>
          <c:smooth val="0"/>
        </c:ser>
        <c:ser>
          <c:idx val="1"/>
          <c:order val="1"/>
          <c:tx>
            <c:strRef>
              <c:f>Données!$F$2</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Données!$C$3:$C$7</c:f>
              <c:numCache/>
            </c:numRef>
          </c:xVal>
          <c:yVal>
            <c:numRef>
              <c:f>Données!$A$3:$A$7</c:f>
              <c:numCache/>
            </c:numRef>
          </c:yVal>
          <c:smooth val="0"/>
        </c:ser>
        <c:ser>
          <c:idx val="2"/>
          <c:order val="2"/>
          <c:tx>
            <c:strRef>
              <c:f>Données!$F$3</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Données!$C$3:$C$7</c:f>
              <c:numCache/>
            </c:numRef>
          </c:xVal>
          <c:yVal>
            <c:numRef>
              <c:f>Données!$B$3:$B$7</c:f>
              <c:numCache/>
            </c:numRef>
          </c:yVal>
          <c:smooth val="0"/>
        </c:ser>
        <c:axId val="36046990"/>
        <c:axId val="55987455"/>
      </c:scatterChart>
      <c:valAx>
        <c:axId val="36046990"/>
        <c:scaling>
          <c:orientation val="minMax"/>
          <c:max val="0.6000000000000001"/>
          <c:min val="0.15"/>
        </c:scaling>
        <c:axPos val="b"/>
        <c:title>
          <c:tx>
            <c:rich>
              <a:bodyPr vert="horz" rot="0" anchor="ctr"/>
              <a:lstStyle/>
              <a:p>
                <a:pPr algn="ctr">
                  <a:defRPr/>
                </a:pPr>
                <a:r>
                  <a:rPr lang="en-US" cap="none" sz="900" b="0" i="0" u="none" baseline="0">
                    <a:latin typeface="Arial"/>
                    <a:ea typeface="Arial"/>
                    <a:cs typeface="Arial"/>
                  </a:rPr>
                  <a:t>Bras de levier (m.kg)</a:t>
                </a:r>
              </a:p>
            </c:rich>
          </c:tx>
          <c:layout/>
          <c:overlay val="0"/>
          <c:spPr>
            <a:noFill/>
            <a:ln>
              <a:noFill/>
            </a:ln>
          </c:spPr>
        </c:title>
        <c:majorGridlines>
          <c:spPr>
            <a:ln w="3175">
              <a:solidFill>
                <a:srgbClr val="333333"/>
              </a:solidFill>
            </a:ln>
          </c:spPr>
        </c:majorGridlines>
        <c:minorGridlines>
          <c:spPr>
            <a:ln w="3175">
              <a:solidFill>
                <a:srgbClr val="333333"/>
              </a:solidFill>
            </a:ln>
          </c:spPr>
        </c:minorGridlines>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latin typeface="Arial"/>
                <a:ea typeface="Arial"/>
                <a:cs typeface="Arial"/>
              </a:defRPr>
            </a:pPr>
          </a:p>
        </c:txPr>
        <c:crossAx val="55987455"/>
        <c:crossesAt val="0"/>
        <c:crossBetween val="midCat"/>
        <c:dispUnits/>
        <c:majorUnit val="0.05"/>
        <c:minorUnit val="0.01"/>
      </c:valAx>
      <c:valAx>
        <c:axId val="55987455"/>
        <c:scaling>
          <c:orientation val="minMax"/>
          <c:max val="1150"/>
          <c:min val="600"/>
        </c:scaling>
        <c:axPos val="l"/>
        <c:title>
          <c:tx>
            <c:rich>
              <a:bodyPr vert="horz" rot="-5400000" anchor="ctr"/>
              <a:lstStyle/>
              <a:p>
                <a:pPr algn="ctr">
                  <a:defRPr/>
                </a:pPr>
                <a:r>
                  <a:rPr lang="en-US" cap="none" sz="900" b="0" i="0" u="none" baseline="0">
                    <a:latin typeface="Arial"/>
                    <a:ea typeface="Arial"/>
                    <a:cs typeface="Arial"/>
                  </a:rPr>
                  <a:t>Masse (kg)</a:t>
                </a:r>
              </a:p>
            </c:rich>
          </c:tx>
          <c:layout/>
          <c:overlay val="0"/>
          <c:spPr>
            <a:noFill/>
            <a:ln>
              <a:noFill/>
            </a:ln>
          </c:spPr>
        </c:title>
        <c:majorGridlines>
          <c:spPr>
            <a:ln w="3175">
              <a:solidFill>
                <a:srgbClr val="333333"/>
              </a:solidFill>
            </a:ln>
          </c:spPr>
        </c:majorGridlines>
        <c:minorGridlines>
          <c:spPr>
            <a:ln w="3175">
              <a:solidFill>
                <a:srgbClr val="333333"/>
              </a:solidFill>
            </a:ln>
          </c:spPr>
        </c:minorGridlines>
        <c:delete val="0"/>
        <c:numFmt formatCode="General" sourceLinked="1"/>
        <c:majorTickMark val="out"/>
        <c:minorTickMark val="none"/>
        <c:tickLblPos val="nextTo"/>
        <c:spPr>
          <a:ln w="3175">
            <a:solidFill>
              <a:srgbClr val="333333"/>
            </a:solidFill>
          </a:ln>
        </c:spPr>
        <c:txPr>
          <a:bodyPr vert="horz" rot="0"/>
          <a:lstStyle/>
          <a:p>
            <a:pPr>
              <a:defRPr lang="en-US" cap="none" sz="800" b="0" i="0" u="none" baseline="0">
                <a:latin typeface="Arial"/>
                <a:ea typeface="Arial"/>
                <a:cs typeface="Arial"/>
              </a:defRPr>
            </a:pPr>
          </a:p>
        </c:txPr>
        <c:crossAx val="36046990"/>
        <c:crossesAt val="0"/>
        <c:crossBetween val="midCat"/>
        <c:dispUnits/>
        <c:majorUnit val="50"/>
        <c:minorUnit val="10"/>
      </c:valAx>
      <c:spPr>
        <a:noFill/>
        <a:ln w="3175">
          <a:solidFill>
            <a:srgbClr val="B3B3B3"/>
          </a:solidFill>
        </a:ln>
      </c:spPr>
    </c:plotArea>
    <c:legend>
      <c:legendPos val="r"/>
      <c:layout>
        <c:manualLayout>
          <c:xMode val="edge"/>
          <c:yMode val="edge"/>
          <c:x val="0.077"/>
          <c:y val="0.037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span"/>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Limites de centrage</a:t>
            </a:r>
          </a:p>
        </c:rich>
      </c:tx>
      <c:layout/>
      <c:spPr>
        <a:noFill/>
        <a:ln>
          <a:noFill/>
        </a:ln>
      </c:spPr>
    </c:title>
    <c:plotArea>
      <c:layout/>
      <c:scatterChart>
        <c:scatterStyle val="lineMarker"/>
        <c:varyColors val="0"/>
        <c:ser>
          <c:idx val="0"/>
          <c:order val="0"/>
          <c:tx>
            <c:strRef>
              <c:f>Données!$F$2</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xVal>
            <c:numRef>
              <c:f>Données!$C$3:$C$7</c:f>
              <c:numCache/>
            </c:numRef>
          </c:xVal>
          <c:yVal>
            <c:numRef>
              <c:f>Données!$A$3:$A$7</c:f>
              <c:numCache/>
            </c:numRef>
          </c:yVal>
          <c:smooth val="0"/>
        </c:ser>
        <c:ser>
          <c:idx val="1"/>
          <c:order val="1"/>
          <c:tx>
            <c:strRef>
              <c:f>Données!$F$3</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xVal>
            <c:numRef>
              <c:f>Données!$C$3:$C$7</c:f>
              <c:numCache/>
            </c:numRef>
          </c:xVal>
          <c:yVal>
            <c:numRef>
              <c:f>Données!$B$3:$B$7</c:f>
              <c:numCache/>
            </c:numRef>
          </c:yVal>
          <c:smooth val="0"/>
        </c:ser>
        <c:axId val="34125048"/>
        <c:axId val="38689977"/>
      </c:scatterChart>
      <c:valAx>
        <c:axId val="34125048"/>
        <c:scaling>
          <c:orientation val="minMax"/>
        </c:scaling>
        <c:axPos val="b"/>
        <c:title>
          <c:tx>
            <c:rich>
              <a:bodyPr vert="horz" rot="0" anchor="ctr"/>
              <a:lstStyle/>
              <a:p>
                <a:pPr algn="ctr">
                  <a:defRPr/>
                </a:pPr>
                <a:r>
                  <a:rPr lang="en-US" cap="none" sz="900" b="0" i="0" u="none" baseline="0">
                    <a:latin typeface="Arial"/>
                    <a:ea typeface="Arial"/>
                    <a:cs typeface="Arial"/>
                  </a:rPr>
                  <a:t>Bras de levier (m.kg)</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8689977"/>
        <c:crossesAt val="0"/>
        <c:crossBetween val="midCat"/>
        <c:dispUnits/>
      </c:valAx>
      <c:valAx>
        <c:axId val="38689977"/>
        <c:scaling>
          <c:orientation val="minMax"/>
        </c:scaling>
        <c:axPos val="l"/>
        <c:title>
          <c:tx>
            <c:rich>
              <a:bodyPr vert="horz" rot="-5400000" anchor="ctr"/>
              <a:lstStyle/>
              <a:p>
                <a:pPr algn="ctr">
                  <a:defRPr/>
                </a:pPr>
                <a:r>
                  <a:rPr lang="en-US" cap="none" sz="900" b="0" i="0" u="none" baseline="0">
                    <a:latin typeface="Arial"/>
                    <a:ea typeface="Arial"/>
                    <a:cs typeface="Arial"/>
                  </a:rPr>
                  <a:t>Masse (kg)</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latin typeface="Arial"/>
                <a:ea typeface="Arial"/>
                <a:cs typeface="Arial"/>
              </a:defRPr>
            </a:pPr>
          </a:p>
        </c:txPr>
        <c:crossAx val="34125048"/>
        <c:crossesAt val="0"/>
        <c:crossBetween val="midCat"/>
        <c:dispUnits/>
      </c:valAx>
      <c:spPr>
        <a:noFill/>
        <a:ln w="3175">
          <a:solidFill>
            <a:srgbClr val="B3B3B3"/>
          </a:solidFill>
        </a:ln>
      </c:spPr>
    </c:plotArea>
    <c:legend>
      <c:legendPos val="r"/>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span"/>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742950</xdr:colOff>
      <xdr:row>37</xdr:row>
      <xdr:rowOff>123825</xdr:rowOff>
    </xdr:to>
    <xdr:graphicFrame>
      <xdr:nvGraphicFramePr>
        <xdr:cNvPr id="1" name="Chart 1"/>
        <xdr:cNvGraphicFramePr/>
      </xdr:nvGraphicFramePr>
      <xdr:xfrm>
        <a:off x="3857625" y="161925"/>
        <a:ext cx="5372100" cy="5953125"/>
      </xdr:xfrm>
      <a:graphic>
        <a:graphicData uri="http://schemas.openxmlformats.org/drawingml/2006/chart">
          <c:chart xmlns:c="http://schemas.openxmlformats.org/drawingml/2006/chart" r:id="rId1"/>
        </a:graphicData>
      </a:graphic>
    </xdr:graphicFrame>
    <xdr:clientData/>
  </xdr:twoCellAnchor>
  <xdr:twoCellAnchor>
    <xdr:from>
      <xdr:col>2</xdr:col>
      <xdr:colOff>752475</xdr:colOff>
      <xdr:row>36</xdr:row>
      <xdr:rowOff>9525</xdr:rowOff>
    </xdr:from>
    <xdr:to>
      <xdr:col>3</xdr:col>
      <xdr:colOff>742950</xdr:colOff>
      <xdr:row>37</xdr:row>
      <xdr:rowOff>0</xdr:rowOff>
    </xdr:to>
    <xdr:pic>
      <xdr:nvPicPr>
        <xdr:cNvPr id="2" name="Images 1"/>
        <xdr:cNvPicPr preferRelativeResize="1">
          <a:picLocks noChangeAspect="1"/>
        </xdr:cNvPicPr>
      </xdr:nvPicPr>
      <xdr:blipFill>
        <a:blip r:embed="rId2"/>
        <a:stretch>
          <a:fillRect/>
        </a:stretch>
      </xdr:blipFill>
      <xdr:spPr>
        <a:xfrm>
          <a:off x="3067050" y="5838825"/>
          <a:ext cx="762000" cy="1524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142875</xdr:rowOff>
    </xdr:from>
    <xdr:to>
      <xdr:col>10</xdr:col>
      <xdr:colOff>742950</xdr:colOff>
      <xdr:row>37</xdr:row>
      <xdr:rowOff>47625</xdr:rowOff>
    </xdr:to>
    <xdr:graphicFrame>
      <xdr:nvGraphicFramePr>
        <xdr:cNvPr id="1" name="Chart 1"/>
        <xdr:cNvGraphicFramePr/>
      </xdr:nvGraphicFramePr>
      <xdr:xfrm>
        <a:off x="3876675" y="142875"/>
        <a:ext cx="5353050" cy="5895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152400</xdr:rowOff>
    </xdr:from>
    <xdr:to>
      <xdr:col>4</xdr:col>
      <xdr:colOff>466725</xdr:colOff>
      <xdr:row>28</xdr:row>
      <xdr:rowOff>66675</xdr:rowOff>
    </xdr:to>
    <xdr:graphicFrame>
      <xdr:nvGraphicFramePr>
        <xdr:cNvPr id="1" name="Chart 1"/>
        <xdr:cNvGraphicFramePr/>
      </xdr:nvGraphicFramePr>
      <xdr:xfrm>
        <a:off x="819150" y="2095500"/>
        <a:ext cx="2733675" cy="250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1">
      <selection activeCell="B18" sqref="B18"/>
    </sheetView>
  </sheetViews>
  <sheetFormatPr defaultColWidth="12.57421875" defaultRowHeight="12.75"/>
  <cols>
    <col min="1" max="1" width="23.140625" style="0" customWidth="1"/>
    <col min="2" max="16384" width="11.57421875" style="0" customWidth="1"/>
  </cols>
  <sheetData>
    <row r="1" spans="1:11" ht="12.75">
      <c r="A1" s="1" t="s">
        <v>0</v>
      </c>
      <c r="B1" s="1"/>
      <c r="C1" s="1"/>
      <c r="D1" s="1"/>
      <c r="E1" s="1"/>
      <c r="F1" s="1"/>
      <c r="G1" s="1"/>
      <c r="H1" s="1"/>
      <c r="I1" s="1"/>
      <c r="J1" s="1"/>
      <c r="K1" s="1"/>
    </row>
    <row r="2" spans="2:4" ht="12.75">
      <c r="B2" s="2" t="s">
        <v>1</v>
      </c>
      <c r="C2" s="3" t="s">
        <v>2</v>
      </c>
      <c r="D2" s="4" t="s">
        <v>3</v>
      </c>
    </row>
    <row r="3" spans="1:4" ht="12.75">
      <c r="A3" s="5" t="s">
        <v>4</v>
      </c>
      <c r="B3" s="6">
        <v>0.322</v>
      </c>
      <c r="C3" s="7">
        <v>633</v>
      </c>
      <c r="D3" s="8">
        <f>B3*C3</f>
        <v>203.826</v>
      </c>
    </row>
    <row r="4" spans="1:4" ht="12.75">
      <c r="A4" s="9" t="s">
        <v>5</v>
      </c>
      <c r="B4" s="6">
        <v>1.12</v>
      </c>
      <c r="C4" s="7">
        <f>B15*0.72</f>
        <v>79.2</v>
      </c>
      <c r="D4" s="8">
        <f>B4*C4</f>
        <v>88.70400000000001</v>
      </c>
    </row>
    <row r="5" spans="1:4" ht="12.75">
      <c r="A5" s="9" t="s">
        <v>6</v>
      </c>
      <c r="B5" s="6">
        <v>0.1</v>
      </c>
      <c r="C5" s="7">
        <f>B14*0.72</f>
        <v>57.599999999999994</v>
      </c>
      <c r="D5" s="8">
        <f>B5*C5</f>
        <v>5.76</v>
      </c>
    </row>
    <row r="6" spans="1:4" ht="12.75">
      <c r="A6" s="9" t="s">
        <v>7</v>
      </c>
      <c r="B6" s="6">
        <v>0.41</v>
      </c>
      <c r="C6" s="10">
        <v>171</v>
      </c>
      <c r="D6" s="8">
        <f>B6*C6</f>
        <v>70.11</v>
      </c>
    </row>
    <row r="7" spans="1:4" ht="12.75">
      <c r="A7" s="9" t="s">
        <v>8</v>
      </c>
      <c r="B7" s="6">
        <v>1.19</v>
      </c>
      <c r="C7" s="10">
        <v>154</v>
      </c>
      <c r="D7" s="8">
        <f>B7*C7</f>
        <v>183.26</v>
      </c>
    </row>
    <row r="8" spans="1:4" ht="12.75">
      <c r="A8" s="9" t="s">
        <v>9</v>
      </c>
      <c r="B8" s="6">
        <v>1.9</v>
      </c>
      <c r="C8" s="10">
        <v>5</v>
      </c>
      <c r="D8" s="8">
        <f>B8*C8</f>
        <v>9.5</v>
      </c>
    </row>
    <row r="9" spans="1:4" ht="12.75">
      <c r="A9" s="5" t="s">
        <v>10</v>
      </c>
      <c r="B9" s="11">
        <f>D9/C9</f>
        <v>0.5102382251318421</v>
      </c>
      <c r="C9" s="12">
        <f>SUM(C3:C8)</f>
        <v>1099.8</v>
      </c>
      <c r="D9" s="13">
        <f>SUM(D3:D8)</f>
        <v>561.16</v>
      </c>
    </row>
    <row r="10" spans="1:4" ht="12.75">
      <c r="A10" s="9" t="s">
        <v>11</v>
      </c>
      <c r="B10" s="14">
        <f>D10/C10</f>
        <v>0.49108873571980644</v>
      </c>
      <c r="C10" s="15">
        <f>C9-B18*0.72</f>
        <v>994.1999999999999</v>
      </c>
      <c r="D10" s="16">
        <f>D9-(B18*0.72*((110*B4+80*B5)/190))</f>
        <v>488.2404210526315</v>
      </c>
    </row>
    <row r="11" spans="1:4" ht="12.75">
      <c r="A11" s="9" t="s">
        <v>12</v>
      </c>
      <c r="B11" s="14">
        <f>D11/C11</f>
        <v>0.5329111494914603</v>
      </c>
      <c r="C11" s="15">
        <f>C9-C5</f>
        <v>1042.2</v>
      </c>
      <c r="D11" s="16">
        <f>D9-D5</f>
        <v>555.4</v>
      </c>
    </row>
    <row r="12" spans="1:4" ht="12.75">
      <c r="A12" s="9" t="s">
        <v>13</v>
      </c>
      <c r="B12" s="14">
        <f>D12/C12</f>
        <v>0.4629198510679992</v>
      </c>
      <c r="C12" s="15">
        <f>C9-C4</f>
        <v>1020.5999999999999</v>
      </c>
      <c r="D12" s="16">
        <f>D9-D4</f>
        <v>472.45599999999996</v>
      </c>
    </row>
    <row r="13" spans="1:4" ht="12.75">
      <c r="A13" s="17" t="s">
        <v>14</v>
      </c>
      <c r="B13" s="18">
        <f>D13/C13</f>
        <v>0.48462720664589826</v>
      </c>
      <c r="C13" s="19">
        <f>C9-C4-C5</f>
        <v>962.9999999999999</v>
      </c>
      <c r="D13" s="20">
        <f>D9-D4-D5</f>
        <v>466.69599999999997</v>
      </c>
    </row>
    <row r="14" spans="1:4" ht="12.75">
      <c r="A14" t="s">
        <v>15</v>
      </c>
      <c r="B14" s="21">
        <v>80</v>
      </c>
      <c r="C14" t="s">
        <v>16</v>
      </c>
      <c r="D14" s="22" t="str">
        <f>CONCATENATE(B14+B15," L/",C4+C5," kg")</f>
        <v>190 L/136,8 kg</v>
      </c>
    </row>
    <row r="15" spans="1:4" ht="12.75">
      <c r="A15" t="s">
        <v>17</v>
      </c>
      <c r="B15" s="21">
        <v>110</v>
      </c>
      <c r="C15" t="s">
        <v>18</v>
      </c>
      <c r="D15" s="23">
        <v>189</v>
      </c>
    </row>
    <row r="16" spans="1:2" ht="12.75">
      <c r="A16" t="s">
        <v>19</v>
      </c>
      <c r="B16" s="24">
        <f>(B14+B15)/B20/24</f>
        <v>0.19791666666666666</v>
      </c>
    </row>
    <row r="17" spans="1:2" ht="12.75">
      <c r="A17" t="s">
        <v>20</v>
      </c>
      <c r="B17" s="25">
        <v>0.1527777777777778</v>
      </c>
    </row>
    <row r="18" spans="1:2" ht="12.75">
      <c r="A18" t="s">
        <v>21</v>
      </c>
      <c r="B18" s="26">
        <f>B20*B17*24</f>
        <v>146.66666666666669</v>
      </c>
    </row>
    <row r="19" spans="1:2" ht="12.75">
      <c r="A19" t="s">
        <v>22</v>
      </c>
      <c r="B19" s="27">
        <f ca="1">TODAY()</f>
        <v>42013</v>
      </c>
    </row>
    <row r="20" spans="1:2" ht="12.75">
      <c r="A20" t="s">
        <v>23</v>
      </c>
      <c r="B20" s="28">
        <v>40</v>
      </c>
    </row>
    <row r="21" spans="1:2" ht="12.75">
      <c r="A21" t="s">
        <v>24</v>
      </c>
      <c r="B21" s="29">
        <v>1100</v>
      </c>
    </row>
    <row r="22" spans="1:2" ht="12.75">
      <c r="A22" t="s">
        <v>25</v>
      </c>
      <c r="B22" s="29">
        <v>1045</v>
      </c>
    </row>
    <row r="24" spans="1:4" ht="12.75" customHeight="1">
      <c r="A24" s="30" t="s">
        <v>26</v>
      </c>
      <c r="B24" s="30"/>
      <c r="C24" s="30"/>
      <c r="D24" s="30"/>
    </row>
    <row r="25" spans="1:4" ht="12.75">
      <c r="A25" s="30"/>
      <c r="B25" s="30"/>
      <c r="C25" s="30"/>
      <c r="D25" s="30"/>
    </row>
    <row r="26" spans="1:4" ht="12.75">
      <c r="A26" s="30"/>
      <c r="B26" s="30"/>
      <c r="C26" s="30"/>
      <c r="D26" s="30"/>
    </row>
    <row r="27" spans="1:4" ht="12.75">
      <c r="A27" s="30"/>
      <c r="B27" s="30"/>
      <c r="C27" s="30"/>
      <c r="D27" s="30"/>
    </row>
    <row r="28" spans="1:4" ht="12.75">
      <c r="A28" s="30"/>
      <c r="B28" s="30"/>
      <c r="C28" s="30"/>
      <c r="D28" s="30"/>
    </row>
    <row r="29" spans="1:4" ht="12.75">
      <c r="A29" s="30"/>
      <c r="B29" s="30"/>
      <c r="C29" s="30"/>
      <c r="D29" s="30"/>
    </row>
    <row r="30" spans="1:4" ht="12.75">
      <c r="A30" s="30"/>
      <c r="B30" s="30"/>
      <c r="C30" s="30"/>
      <c r="D30" s="30"/>
    </row>
    <row r="31" spans="1:4" ht="12.75" customHeight="1">
      <c r="A31" s="31" t="s">
        <v>27</v>
      </c>
      <c r="B31" s="31"/>
      <c r="C31" s="31"/>
      <c r="D31" s="31"/>
    </row>
    <row r="32" spans="1:4" ht="12.75">
      <c r="A32" s="31"/>
      <c r="B32" s="31"/>
      <c r="C32" s="31"/>
      <c r="D32" s="31"/>
    </row>
    <row r="33" spans="1:4" ht="12.75">
      <c r="A33" s="31"/>
      <c r="B33" s="31"/>
      <c r="C33" s="31"/>
      <c r="D33" s="31"/>
    </row>
    <row r="34" spans="1:4" ht="12.75">
      <c r="A34" s="31"/>
      <c r="B34" s="31"/>
      <c r="C34" s="31"/>
      <c r="D34" s="31"/>
    </row>
    <row r="35" spans="1:4" ht="12.75">
      <c r="A35" s="31"/>
      <c r="B35" s="31"/>
      <c r="C35" s="31"/>
      <c r="D35" s="31"/>
    </row>
    <row r="36" spans="1:4" ht="12.75">
      <c r="A36" s="31"/>
      <c r="B36" s="31"/>
      <c r="C36" s="31"/>
      <c r="D36" s="31"/>
    </row>
    <row r="37" spans="1:4" ht="12.75">
      <c r="A37" s="31"/>
      <c r="B37" s="31"/>
      <c r="C37" s="31"/>
      <c r="D37" s="31"/>
    </row>
  </sheetData>
  <sheetProtection selectLockedCells="1" selectUnlockedCells="1"/>
  <mergeCells count="3">
    <mergeCell ref="A1:K1"/>
    <mergeCell ref="A24:D30"/>
    <mergeCell ref="A31:D37"/>
  </mergeCells>
  <conditionalFormatting sqref="B9:B13">
    <cfRule type="cellIs" priority="1" dxfId="0" operator="greaterThan" stopIfTrue="1">
      <formula>Données!$C$7</formula>
    </cfRule>
  </conditionalFormatting>
  <conditionalFormatting sqref="C9">
    <cfRule type="cellIs" priority="2" dxfId="0" operator="greaterThan" stopIfTrue="1">
      <formula>Fiche!$B$21</formula>
    </cfRule>
  </conditionalFormatting>
  <conditionalFormatting sqref="C10">
    <cfRule type="cellIs" priority="3" dxfId="0" operator="greaterThan" stopIfTrue="1">
      <formula>Fiche!$B$22</formula>
    </cfRule>
  </conditionalFormatting>
  <dataValidations count="3">
    <dataValidation type="decimal" operator="lessThanOrEqual" allowBlank="1" showErrorMessage="1" errorTitle="Masse maximale bagages" error="La masse maximale de bagages autorisée en soute est de 60 kg." sqref="C8">
      <formula1>60</formula1>
    </dataValidation>
    <dataValidation type="whole" allowBlank="1" showErrorMessage="1" errorTitle="Quantité de carburant - Voilure" error="La quantitée de carburant en voilure doit être comprise entre 0 et 80 L" sqref="B14">
      <formula1>0</formula1>
      <formula2>80</formula2>
    </dataValidation>
    <dataValidation type="whole" allowBlank="1" showErrorMessage="1" errorTitle="Quantité de carburant - Principal" error="La quantité de carburant dans le réservoir principal doit être compris entre 0 et 110 L" sqref="B15">
      <formula1>0</formula1>
      <formula2>110</formula2>
    </dataValidation>
  </dataValidations>
  <printOptions/>
  <pageMargins left="0.3541666666666667" right="0.3541666666666667" top="0.5916666666666667" bottom="0.5916666666666667" header="0.3541666666666667" footer="0.3541666666666667"/>
  <pageSetup firstPageNumber="1" useFirstPageNumber="1" horizontalDpi="300" verticalDpi="300" orientation="landscape"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M21" sqref="M21"/>
    </sheetView>
  </sheetViews>
  <sheetFormatPr defaultColWidth="12.57421875" defaultRowHeight="12.75"/>
  <cols>
    <col min="1" max="1" width="23.140625" style="0" customWidth="1"/>
    <col min="2" max="16384" width="11.57421875" style="0" customWidth="1"/>
  </cols>
  <sheetData>
    <row r="1" spans="1:11" ht="12.75">
      <c r="A1" s="1" t="str">
        <f>Fiche!A1</f>
        <v>Fiche de pesée et centrage DR400-180 F-GTPX</v>
      </c>
      <c r="B1" s="1"/>
      <c r="C1" s="1"/>
      <c r="D1" s="1"/>
      <c r="E1" s="1"/>
      <c r="F1" s="1"/>
      <c r="G1" s="1"/>
      <c r="H1" s="1"/>
      <c r="I1" s="1"/>
      <c r="J1" s="1"/>
      <c r="K1" s="1"/>
    </row>
    <row r="2" spans="2:4" ht="12.75">
      <c r="B2" s="2" t="s">
        <v>1</v>
      </c>
      <c r="C2" s="3" t="s">
        <v>2</v>
      </c>
      <c r="D2" s="4" t="s">
        <v>3</v>
      </c>
    </row>
    <row r="3" spans="1:4" ht="12.75">
      <c r="A3" s="32" t="str">
        <f>Fiche!A3</f>
        <v>Masse à vide</v>
      </c>
      <c r="B3" s="33">
        <f>Fiche!B3</f>
        <v>0.322</v>
      </c>
      <c r="C3" s="34">
        <f>Fiche!C3</f>
        <v>633</v>
      </c>
      <c r="D3" s="35">
        <f>B3*C3</f>
        <v>203.826</v>
      </c>
    </row>
    <row r="4" spans="1:4" ht="12.75">
      <c r="A4" s="36" t="str">
        <f>Fiche!A4</f>
        <v>Carburant principal</v>
      </c>
      <c r="B4" s="33">
        <f>Fiche!B4</f>
        <v>1.12</v>
      </c>
      <c r="C4" s="34" t="s">
        <v>28</v>
      </c>
      <c r="D4" s="35" t="s">
        <v>29</v>
      </c>
    </row>
    <row r="5" spans="1:4" ht="12.75">
      <c r="A5" s="36" t="str">
        <f>Fiche!A5</f>
        <v>Carburant voilure</v>
      </c>
      <c r="B5" s="33">
        <f>Fiche!B5</f>
        <v>0.1</v>
      </c>
      <c r="C5" s="34" t="s">
        <v>28</v>
      </c>
      <c r="D5" s="35" t="s">
        <v>29</v>
      </c>
    </row>
    <row r="6" spans="1:4" ht="12.75">
      <c r="A6" s="36" t="str">
        <f>Fiche!A6</f>
        <v>Pilote et passager avant</v>
      </c>
      <c r="B6" s="33">
        <f>Fiche!B6</f>
        <v>0.41000000000000003</v>
      </c>
      <c r="C6" s="37" t="s">
        <v>28</v>
      </c>
      <c r="D6" s="35" t="s">
        <v>29</v>
      </c>
    </row>
    <row r="7" spans="1:4" ht="12.75">
      <c r="A7" s="36" t="str">
        <f>Fiche!A7</f>
        <v>Passagers arrières</v>
      </c>
      <c r="B7" s="33">
        <f>Fiche!B7</f>
        <v>1.19</v>
      </c>
      <c r="C7" s="37" t="s">
        <v>28</v>
      </c>
      <c r="D7" s="35" t="s">
        <v>29</v>
      </c>
    </row>
    <row r="8" spans="1:4" ht="12.75">
      <c r="A8" s="36" t="str">
        <f>Fiche!A8</f>
        <v>Bagages</v>
      </c>
      <c r="B8" s="33">
        <f>Fiche!B8</f>
        <v>1.9</v>
      </c>
      <c r="C8" s="37" t="s">
        <v>28</v>
      </c>
      <c r="D8" s="35" t="s">
        <v>29</v>
      </c>
    </row>
    <row r="9" spans="1:4" ht="12.75">
      <c r="A9" s="5" t="str">
        <f>Fiche!A9</f>
        <v>TOTAUX Décollage</v>
      </c>
      <c r="B9" s="38" t="s">
        <v>30</v>
      </c>
      <c r="C9" s="39" t="s">
        <v>28</v>
      </c>
      <c r="D9" s="40" t="s">
        <v>29</v>
      </c>
    </row>
    <row r="10" spans="1:4" ht="12.75">
      <c r="A10" s="36" t="str">
        <f>Fiche!A10</f>
        <v>TOTAUX Atterrissage</v>
      </c>
      <c r="B10" s="41" t="s">
        <v>30</v>
      </c>
      <c r="C10" s="42" t="s">
        <v>28</v>
      </c>
      <c r="D10" s="43" t="s">
        <v>29</v>
      </c>
    </row>
    <row r="11" spans="1:4" ht="12.75">
      <c r="A11" s="36" t="str">
        <f>Fiche!A11</f>
        <v>TOTAUX Reserv voilure vide</v>
      </c>
      <c r="B11" s="41" t="s">
        <v>30</v>
      </c>
      <c r="C11" s="42" t="s">
        <v>28</v>
      </c>
      <c r="D11" s="43" t="s">
        <v>29</v>
      </c>
    </row>
    <row r="12" spans="1:4" ht="12.75">
      <c r="A12" s="36" t="str">
        <f>Fiche!A12</f>
        <v>TOTAUX Réserv principal vide</v>
      </c>
      <c r="B12" s="41" t="s">
        <v>30</v>
      </c>
      <c r="C12" s="42" t="s">
        <v>28</v>
      </c>
      <c r="D12" s="43" t="s">
        <v>29</v>
      </c>
    </row>
    <row r="13" spans="1:4" ht="12.75">
      <c r="A13" s="17" t="str">
        <f>Fiche!A13</f>
        <v>TOTAUX Réservoirs vides</v>
      </c>
      <c r="B13" s="44" t="s">
        <v>30</v>
      </c>
      <c r="C13" s="45" t="s">
        <v>28</v>
      </c>
      <c r="D13" s="46" t="s">
        <v>29</v>
      </c>
    </row>
    <row r="14" spans="1:4" ht="12.75">
      <c r="A14" s="47" t="str">
        <f>Fiche!A14</f>
        <v>Carburant en L : voilure</v>
      </c>
      <c r="B14" s="48" t="s">
        <v>31</v>
      </c>
      <c r="C14" s="47" t="str">
        <f>Fiche!C14</f>
        <v>Carburant total</v>
      </c>
      <c r="D14" s="49" t="s">
        <v>31</v>
      </c>
    </row>
    <row r="15" spans="1:4" ht="12.75">
      <c r="A15" s="47" t="str">
        <f>Fiche!A15</f>
        <v>Carburant en L : principal</v>
      </c>
      <c r="B15" s="48" t="s">
        <v>31</v>
      </c>
      <c r="C15" s="47" t="str">
        <f>Fiche!C15</f>
        <v>Carburant utilisable</v>
      </c>
      <c r="D15" s="26">
        <f>Fiche!D15</f>
        <v>189</v>
      </c>
    </row>
    <row r="16" spans="1:2" ht="12.75">
      <c r="A16" s="47" t="str">
        <f>Fiche!A16</f>
        <v>Autonomie (sans réserve !)</v>
      </c>
      <c r="B16" s="50"/>
    </row>
    <row r="17" spans="1:2" ht="12.75">
      <c r="A17" s="47" t="str">
        <f>Fiche!A17</f>
        <v>Temps de vol prévu</v>
      </c>
      <c r="B17" s="51" t="s">
        <v>32</v>
      </c>
    </row>
    <row r="18" spans="1:2" ht="12.75">
      <c r="A18" s="47" t="str">
        <f>Fiche!A18</f>
        <v>Consommation prévue</v>
      </c>
      <c r="B18" s="52" t="s">
        <v>31</v>
      </c>
    </row>
    <row r="19" ht="12.75">
      <c r="A19" s="47" t="str">
        <f>Fiche!A19</f>
        <v>Date</v>
      </c>
    </row>
    <row r="20" spans="1:2" ht="12.75">
      <c r="A20" s="47" t="str">
        <f>Fiche!A20</f>
        <v>Consommation horaire</v>
      </c>
      <c r="B20" s="53">
        <f>Fiche!B20</f>
        <v>40</v>
      </c>
    </row>
    <row r="21" spans="1:2" ht="12.75">
      <c r="A21" s="47" t="str">
        <f>Fiche!A21</f>
        <v>MTOW</v>
      </c>
      <c r="B21" s="54">
        <f>Fiche!B21</f>
        <v>1100</v>
      </c>
    </row>
    <row r="22" spans="1:2" ht="12.75">
      <c r="A22" s="47" t="str">
        <f>Fiche!A22</f>
        <v>MLW</v>
      </c>
      <c r="B22" s="54">
        <f>Fiche!B22</f>
        <v>1045</v>
      </c>
    </row>
    <row r="24" ht="12.75">
      <c r="A24" s="55"/>
    </row>
    <row r="27" ht="12.75">
      <c r="D27" s="56"/>
    </row>
    <row r="31" spans="1:4" ht="12.75">
      <c r="A31" s="57" t="str">
        <f>Fiche!A31</f>
        <v>Ce document est diffusé en l'état et sans aucunes garanties sous les termes de la licence Creative Commons BY-SA 3.0. L'auteur décline toute responsabilité quand à l'usage qui sera fait de ce document. Pour toute question/remarque/suggestion, vous pouvez contacter l'auteur au mail suivant : clement.vermot@gmail.com - Version 1.1 du 31/03/2011 – Vous pouvez trouver le document original à l'adresse suivante : http://dreamofflying.wordpress.com</v>
      </c>
      <c r="B31" s="57"/>
      <c r="C31" s="57"/>
      <c r="D31" s="57"/>
    </row>
    <row r="32" spans="1:4" ht="12.75">
      <c r="A32" s="57"/>
      <c r="B32" s="57"/>
      <c r="C32" s="57"/>
      <c r="D32" s="57"/>
    </row>
    <row r="33" spans="1:4" ht="12.75">
      <c r="A33" s="57"/>
      <c r="B33" s="57"/>
      <c r="C33" s="57"/>
      <c r="D33" s="57"/>
    </row>
    <row r="34" spans="1:4" ht="12.75">
      <c r="A34" s="57"/>
      <c r="B34" s="57"/>
      <c r="C34" s="57"/>
      <c r="D34" s="57"/>
    </row>
    <row r="35" spans="1:4" ht="12.75">
      <c r="A35" s="57"/>
      <c r="B35" s="57"/>
      <c r="C35" s="57"/>
      <c r="D35" s="57"/>
    </row>
    <row r="36" spans="1:4" ht="12.75">
      <c r="A36" s="57"/>
      <c r="B36" s="57"/>
      <c r="C36" s="57"/>
      <c r="D36" s="57"/>
    </row>
    <row r="37" spans="1:4" ht="12.75">
      <c r="A37" s="57"/>
      <c r="B37" s="57"/>
      <c r="C37" s="57"/>
      <c r="D37" s="57"/>
    </row>
  </sheetData>
  <sheetProtection selectLockedCells="1" selectUnlockedCells="1"/>
  <mergeCells count="2">
    <mergeCell ref="A1:K1"/>
    <mergeCell ref="A31:D37"/>
  </mergeCells>
  <conditionalFormatting sqref="B9:B13">
    <cfRule type="cellIs" priority="1" dxfId="0" operator="greaterThan" stopIfTrue="1">
      <formula>Données!$C$7</formula>
    </cfRule>
  </conditionalFormatting>
  <conditionalFormatting sqref="C9">
    <cfRule type="cellIs" priority="2" dxfId="0" operator="greaterThan" stopIfTrue="1">
      <formula>Fiche!$B$21</formula>
    </cfRule>
  </conditionalFormatting>
  <conditionalFormatting sqref="C10">
    <cfRule type="cellIs" priority="3" dxfId="0" operator="greaterThan" stopIfTrue="1">
      <formula>Fiche!$B$22</formula>
    </cfRule>
  </conditionalFormatting>
  <dataValidations count="1">
    <dataValidation operator="equal" allowBlank="1" showErrorMessage="1" errorTitle="Quantité de carburant - Voilure" error="La quantitée de carburant en voilure doit être comprise entre 0 et 80 L" sqref="A1:D22">
      <formula1>0</formula1>
    </dataValidation>
  </dataValidations>
  <printOptions/>
  <pageMargins left="0.3541666666666667" right="0.3541666666666667" top="0.5916666666666667" bottom="0.5916666666666667" header="0.3541666666666667" footer="0.3541666666666667"/>
  <pageSetup horizontalDpi="300" verticalDpi="300" orientation="landscape" paperSize="9"/>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F12"/>
  <sheetViews>
    <sheetView workbookViewId="0" topLeftCell="A1">
      <selection activeCell="L29" sqref="L29"/>
    </sheetView>
  </sheetViews>
  <sheetFormatPr defaultColWidth="12.57421875" defaultRowHeight="12.75"/>
  <cols>
    <col min="1" max="16384" width="11.57421875" style="0" customWidth="1"/>
  </cols>
  <sheetData>
    <row r="1" spans="1:6" ht="12.75">
      <c r="A1" t="s">
        <v>33</v>
      </c>
      <c r="F1" t="s">
        <v>34</v>
      </c>
    </row>
    <row r="2" spans="1:6" ht="12.75">
      <c r="A2" t="s">
        <v>35</v>
      </c>
      <c r="B2" t="s">
        <v>36</v>
      </c>
      <c r="C2" t="s">
        <v>1</v>
      </c>
      <c r="F2" t="s">
        <v>37</v>
      </c>
    </row>
    <row r="3" spans="1:6" ht="12.75">
      <c r="A3">
        <v>600</v>
      </c>
      <c r="B3">
        <v>600</v>
      </c>
      <c r="C3">
        <v>0.20500000000000002</v>
      </c>
      <c r="F3" t="s">
        <v>38</v>
      </c>
    </row>
    <row r="4" spans="1:6" ht="12.75">
      <c r="A4">
        <v>750</v>
      </c>
      <c r="B4">
        <v>750</v>
      </c>
      <c r="C4">
        <v>0.20500000000000002</v>
      </c>
      <c r="F4" t="s">
        <v>39</v>
      </c>
    </row>
    <row r="5" spans="1:6" ht="12.75">
      <c r="A5">
        <v>1100</v>
      </c>
      <c r="B5">
        <v>950</v>
      </c>
      <c r="C5">
        <v>0.428</v>
      </c>
      <c r="F5" t="s">
        <v>40</v>
      </c>
    </row>
    <row r="6" spans="1:6" ht="12.75">
      <c r="A6">
        <v>1100</v>
      </c>
      <c r="B6">
        <v>950</v>
      </c>
      <c r="C6">
        <v>0.5640000000000001</v>
      </c>
      <c r="F6" t="s">
        <v>41</v>
      </c>
    </row>
    <row r="7" spans="1:6" ht="12.75">
      <c r="A7">
        <v>600</v>
      </c>
      <c r="B7">
        <v>600</v>
      </c>
      <c r="C7">
        <v>0.5640000000000001</v>
      </c>
      <c r="F7" t="s">
        <v>42</v>
      </c>
    </row>
    <row r="8" ht="12.75">
      <c r="F8" t="s">
        <v>43</v>
      </c>
    </row>
    <row r="9" spans="1:6" ht="12.75">
      <c r="A9" t="s">
        <v>44</v>
      </c>
      <c r="B9">
        <v>1045</v>
      </c>
      <c r="C9">
        <v>0.393</v>
      </c>
      <c r="F9" t="s">
        <v>45</v>
      </c>
    </row>
    <row r="10" spans="2:6" ht="12.75">
      <c r="B10">
        <v>1045</v>
      </c>
      <c r="C10">
        <v>0.5640000000000001</v>
      </c>
      <c r="F10" t="s">
        <v>46</v>
      </c>
    </row>
    <row r="11" ht="12.75">
      <c r="F11" t="s">
        <v>47</v>
      </c>
    </row>
    <row r="12" ht="12.75">
      <c r="F12" t="s">
        <v>25</v>
      </c>
    </row>
  </sheetData>
  <sheetProtection selectLockedCells="1" selectUnlockedCells="1"/>
  <printOptions/>
  <pageMargins left="0.3541666666666667" right="0.3541666666666667" top="0.5916666666666667" bottom="0.5916666666666667" header="0.3541666666666667" footer="0.3541666666666667"/>
  <pageSetup horizontalDpi="300" verticalDpi="300" orientation="landscape" paperSize="9"/>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L22"/>
  <sheetViews>
    <sheetView workbookViewId="0" topLeftCell="A1">
      <selection activeCell="C5" sqref="C5"/>
    </sheetView>
  </sheetViews>
  <sheetFormatPr defaultColWidth="12.57421875" defaultRowHeight="12.75"/>
  <cols>
    <col min="1" max="16384" width="11.57421875" style="0" customWidth="1"/>
  </cols>
  <sheetData>
    <row r="1" spans="1:12" ht="12.75">
      <c r="A1" t="s">
        <v>48</v>
      </c>
      <c r="B1" t="s">
        <v>22</v>
      </c>
      <c r="C1" s="47" t="s">
        <v>49</v>
      </c>
      <c r="D1" s="47"/>
      <c r="E1" s="47"/>
      <c r="F1" s="47"/>
      <c r="G1" s="47"/>
      <c r="H1" s="47"/>
      <c r="I1" s="47"/>
      <c r="J1" s="47"/>
      <c r="K1" s="47"/>
      <c r="L1" s="47"/>
    </row>
    <row r="2" spans="1:12" ht="12.75">
      <c r="A2" s="58" t="s">
        <v>50</v>
      </c>
      <c r="B2" s="59">
        <v>40625</v>
      </c>
      <c r="C2" s="47" t="s">
        <v>51</v>
      </c>
      <c r="D2" s="47"/>
      <c r="E2" s="47"/>
      <c r="F2" s="47"/>
      <c r="G2" s="47"/>
      <c r="H2" s="47"/>
      <c r="I2" s="47"/>
      <c r="J2" s="47"/>
      <c r="K2" s="47"/>
      <c r="L2" s="47"/>
    </row>
    <row r="3" spans="1:12" ht="12.75">
      <c r="A3" s="58" t="s">
        <v>52</v>
      </c>
      <c r="B3" s="59">
        <v>40633</v>
      </c>
      <c r="C3" s="47" t="s">
        <v>53</v>
      </c>
      <c r="D3" s="47"/>
      <c r="E3" s="47"/>
      <c r="F3" s="47"/>
      <c r="G3" s="47"/>
      <c r="H3" s="47"/>
      <c r="I3" s="47"/>
      <c r="J3" s="47"/>
      <c r="K3" s="47"/>
      <c r="L3" s="47"/>
    </row>
    <row r="4" spans="1:12" ht="12.75">
      <c r="A4" s="58"/>
      <c r="B4" s="59">
        <v>40654</v>
      </c>
      <c r="C4" s="47" t="s">
        <v>54</v>
      </c>
      <c r="D4" s="47"/>
      <c r="E4" s="47"/>
      <c r="F4" s="47"/>
      <c r="G4" s="47"/>
      <c r="H4" s="47"/>
      <c r="I4" s="47"/>
      <c r="J4" s="47"/>
      <c r="K4" s="47"/>
      <c r="L4" s="47"/>
    </row>
    <row r="5" ht="12.75">
      <c r="A5" s="58"/>
    </row>
    <row r="6" ht="12.75">
      <c r="A6" s="58"/>
    </row>
    <row r="7" ht="12.75">
      <c r="A7" s="58"/>
    </row>
    <row r="8" ht="12.75">
      <c r="A8" s="58"/>
    </row>
    <row r="9" ht="12.75">
      <c r="A9" s="58"/>
    </row>
    <row r="10" ht="12.75">
      <c r="A10" s="58"/>
    </row>
    <row r="11" ht="12.75">
      <c r="A11" s="58"/>
    </row>
    <row r="12" ht="12.75">
      <c r="A12" s="58"/>
    </row>
    <row r="13" ht="12.75">
      <c r="A13" s="58"/>
    </row>
    <row r="14" ht="12.75">
      <c r="A14" s="58"/>
    </row>
    <row r="15" ht="12.75">
      <c r="A15" s="58"/>
    </row>
    <row r="16" ht="12.75">
      <c r="A16" s="58"/>
    </row>
    <row r="17" ht="12.75">
      <c r="A17" s="58"/>
    </row>
    <row r="18" ht="12.75">
      <c r="A18" s="58"/>
    </row>
    <row r="19" ht="12.75">
      <c r="A19" s="58"/>
    </row>
    <row r="20" ht="12.75">
      <c r="A20" s="58"/>
    </row>
    <row r="21" ht="12.75">
      <c r="A21" s="58"/>
    </row>
    <row r="22" ht="12.75">
      <c r="A22" s="58"/>
    </row>
  </sheetData>
  <sheetProtection selectLockedCells="1" selectUnlockedCells="1"/>
  <mergeCells count="4">
    <mergeCell ref="C1:L1"/>
    <mergeCell ref="C2:L2"/>
    <mergeCell ref="C3:L3"/>
    <mergeCell ref="C4:L4"/>
  </mergeCells>
  <printOptions/>
  <pageMargins left="0.3541666666666667" right="0.3541666666666667" top="0.5916666666666667" bottom="0.5916666666666667" header="0.3541666666666667" footer="0.3541666666666667"/>
  <pageSetup horizontalDpi="300" verticalDpi="300" orientation="landscape"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 pesée et centrage Robin DR400-180 F-GTPX</dc:title>
  <dc:subject>centrage, fiche de pesée, DR400, F-GTPX</dc:subject>
  <dc:creator>Clément VERMOT-DESROCHES</dc:creator>
  <cp:keywords>Robin, avion, DR400, DR400-180, fiche de pesée, F-GTPX</cp:keywords>
  <dc:description>Ce document est le document original créé par Clément VERMOT-DESROCHES. Ce document mis à disposition sous licence Creative Common BY-SA 3.0 (la licence est visible sur http://creativecommons.org/licenses/by-sa/3.0/deed.fr_CA, http://creativecommons.org/licenses/by-sa/3.0/legalcode pour la version complète).
La licence vous autorise à diffuser, modifier et redistribuer ce document sous les mêmes termes (même licence ou licence équivalente - sont équivalente toutes les licences compatibles avec la GPL) et en citant l'auteur original.
Ce document est fourni "en l'état", SANS AUCUNE GARANTIE  de quelque nature que ce soit. Il vous appartient de vérifier les résultats que vous obtiendrez avec ce document. L'auteur décline toutes responsabilités quand aux dommages directs ou indirects que pourrais causer ce document.
Vous utilisez ce document en l'état, sous votre entière responsabilité.</dc:description>
  <cp:lastModifiedBy>Clément VERMOT-DESROCHES</cp:lastModifiedBy>
  <cp:lastPrinted>2011-04-21T19:00:31Z</cp:lastPrinted>
  <dcterms:created xsi:type="dcterms:W3CDTF">2011-03-22T17:37:20Z</dcterms:created>
  <dcterms:modified xsi:type="dcterms:W3CDTF">2015-01-09T16:29:37Z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mail">
    <vt:lpwstr>clement.vermot@gmail.com</vt:lpwstr>
  </property>
  <property fmtid="{D5CDD505-2E9C-101B-9397-08002B2CF9AE}" pid="3" name="Date de publication">
    <vt:filetime>2011-03-23T23:00:00Z</vt:filetime>
  </property>
  <property fmtid="{D5CDD505-2E9C-101B-9397-08002B2CF9AE}" pid="4" name="URL">
    <vt:lpwstr>http://dreamofflying.wordpress.com</vt:lpwstr>
  </property>
  <property fmtid="{D5CDD505-2E9C-101B-9397-08002B2CF9AE}" pid="5" name="Version">
    <vt:lpwstr>1.0</vt:lpwstr>
  </property>
</Properties>
</file>